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195" windowWidth="22800" windowHeight="14145" activeTab="0"/>
  </bookViews>
  <sheets>
    <sheet name="Rotation B - T1" sheetId="1" r:id="rId1"/>
    <sheet name="Rotation B - R1" sheetId="2" r:id="rId2"/>
  </sheets>
  <definedNames/>
  <calcPr fullCalcOnLoad="1"/>
</workbook>
</file>

<file path=xl/sharedStrings.xml><?xml version="1.0" encoding="utf-8"?>
<sst xmlns="http://schemas.openxmlformats.org/spreadsheetml/2006/main" count="84" uniqueCount="24">
  <si>
    <t>Original</t>
  </si>
  <si>
    <t>Corrected</t>
  </si>
  <si>
    <t>Region</t>
  </si>
  <si>
    <t>UC T1</t>
  </si>
  <si>
    <t>UC M0</t>
  </si>
  <si>
    <t>MDACC  T1</t>
  </si>
  <si>
    <t>MDACC M0</t>
  </si>
  <si>
    <t>Average T1</t>
  </si>
  <si>
    <t>Diff T1</t>
  </si>
  <si>
    <t>MDACC</t>
  </si>
  <si>
    <t>IR T1</t>
  </si>
  <si>
    <t>IR R1</t>
  </si>
  <si>
    <t>&lt;=1.96*stdev</t>
  </si>
  <si>
    <t>&lt;=stdev</t>
  </si>
  <si>
    <t>% of mean=&gt;</t>
  </si>
  <si>
    <t>MDACC  R1</t>
  </si>
  <si>
    <t>UC R1</t>
  </si>
  <si>
    <t>Average R1</t>
  </si>
  <si>
    <t>Diff R1</t>
  </si>
  <si>
    <t>Alt VS Fit</t>
  </si>
  <si>
    <t>MDA T1</t>
  </si>
  <si>
    <t>UC T1 Alt</t>
  </si>
  <si>
    <t>Sorted shortest to longest T1:</t>
  </si>
  <si>
    <t>&lt;=mean 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</si>
</sst>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3025"/>
          <c:w val="0.9222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T1'!$C$2</c:f>
              <c:strCache>
                <c:ptCount val="1"/>
                <c:pt idx="0">
                  <c:v>UC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T1'!$B$3:$B$11</c:f>
              <c:numCache/>
            </c:numRef>
          </c:xVal>
          <c:yVal>
            <c:numRef>
              <c:f>'Rotation B - T1'!$C$3:$C$11</c:f>
              <c:numCache/>
            </c:numRef>
          </c:yVal>
          <c:smooth val="0"/>
        </c:ser>
        <c:axId val="62945934"/>
        <c:axId val="29642495"/>
      </c:scatterChart>
      <c:valAx>
        <c:axId val="62945934"/>
        <c:scaling>
          <c:orientation val="minMax"/>
          <c:max val="12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42495"/>
        <c:crosses val="autoZero"/>
        <c:crossBetween val="midCat"/>
        <c:dispUnits/>
      </c:valAx>
      <c:valAx>
        <c:axId val="29642495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9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3125"/>
          <c:w val="0.923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T1'!$G$2</c:f>
              <c:strCache>
                <c:ptCount val="1"/>
                <c:pt idx="0">
                  <c:v>Diff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T1'!$F$3:$F$11</c:f>
              <c:numCache/>
            </c:numRef>
          </c:xVal>
          <c:yVal>
            <c:numRef>
              <c:f>'Rotation B - T1'!$G$3:$G$11</c:f>
              <c:numCache/>
            </c:numRef>
          </c:yVal>
          <c:smooth val="0"/>
        </c:ser>
        <c:axId val="65455864"/>
        <c:axId val="52231865"/>
      </c:scatterChart>
      <c:valAx>
        <c:axId val="65455864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31865"/>
        <c:crosses val="autoZero"/>
        <c:crossBetween val="midCat"/>
        <c:dispUnits/>
      </c:valAx>
      <c:valAx>
        <c:axId val="5223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558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275"/>
          <c:w val="0.9222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T1'!$G$2</c:f>
              <c:strCache>
                <c:ptCount val="1"/>
                <c:pt idx="0">
                  <c:v>Diff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T1'!$F$38:$F$46</c:f>
              <c:numCache/>
            </c:numRef>
          </c:xVal>
          <c:yVal>
            <c:numRef>
              <c:f>'Rotation B - T1'!$G$38:$G$46</c:f>
              <c:numCache/>
            </c:numRef>
          </c:yVal>
          <c:smooth val="0"/>
        </c:ser>
        <c:axId val="324738"/>
        <c:axId val="2922643"/>
      </c:scatterChart>
      <c:valAx>
        <c:axId val="324738"/>
        <c:scaling>
          <c:orientation val="minMax"/>
          <c:max val="14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2643"/>
        <c:crosses val="autoZero"/>
        <c:crossBetween val="midCat"/>
        <c:dispUnits/>
      </c:valAx>
      <c:valAx>
        <c:axId val="292264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22"/>
          <c:w val="0.922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T1'!$C$2</c:f>
              <c:strCache>
                <c:ptCount val="1"/>
                <c:pt idx="0">
                  <c:v>UC 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T1'!$B$38:$B$46</c:f>
              <c:numCache/>
            </c:numRef>
          </c:xVal>
          <c:yVal>
            <c:numRef>
              <c:f>'Rotation B - T1'!$C$38:$C$46</c:f>
              <c:numCache/>
            </c:numRef>
          </c:yVal>
          <c:smooth val="0"/>
        </c:ser>
        <c:axId val="26303788"/>
        <c:axId val="35407501"/>
      </c:scatterChart>
      <c:valAx>
        <c:axId val="26303788"/>
        <c:scaling>
          <c:orientation val="minMax"/>
          <c:max val="12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T1 (ms)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07501"/>
        <c:crosses val="autoZero"/>
        <c:crossBetween val="midCat"/>
        <c:dispUnits/>
      </c:valAx>
      <c:valAx>
        <c:axId val="35407501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T1 (ms)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037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3025"/>
          <c:w val="0.9222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R1'!$C$2</c:f>
              <c:strCache>
                <c:ptCount val="1"/>
                <c:pt idx="0">
                  <c:v>UC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R1'!$B$3:$B$11</c:f>
              <c:numCache/>
            </c:numRef>
          </c:xVal>
          <c:yVal>
            <c:numRef>
              <c:f>'Rotation B - R1'!$C$3:$C$11</c:f>
              <c:numCache/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35303"/>
        <c:crosses val="autoZero"/>
        <c:crossBetween val="midCat"/>
        <c:dispUnits/>
      </c:valAx>
      <c:valAx>
        <c:axId val="49435303"/>
        <c:scaling>
          <c:orientation val="minMax"/>
          <c:max val="1.900000000000000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32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3125"/>
          <c:w val="0.923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R1'!$G$2</c:f>
              <c:strCache>
                <c:ptCount val="1"/>
                <c:pt idx="0">
                  <c:v>Diff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R1'!$F$3:$F$11</c:f>
              <c:numCache/>
            </c:numRef>
          </c:xVal>
          <c:yVal>
            <c:numRef>
              <c:f>'Rotation B - R1'!$G$3:$G$11</c:f>
              <c:numCache/>
            </c:numRef>
          </c:yVal>
          <c:smooth val="0"/>
        </c:ser>
        <c:axId val="42264544"/>
        <c:axId val="44836577"/>
      </c:scatterChart>
      <c:valAx>
        <c:axId val="4226454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36577"/>
        <c:crosses val="autoZero"/>
        <c:crossBetween val="midCat"/>
        <c:dispUnits/>
      </c:valAx>
      <c:valAx>
        <c:axId val="4483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645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  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275"/>
          <c:w val="0.9222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R1'!$G$2</c:f>
              <c:strCache>
                <c:ptCount val="1"/>
                <c:pt idx="0">
                  <c:v>Diff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'Rotation B - R1'!$F$38:$F$46</c:f>
              <c:numCache/>
            </c:numRef>
          </c:xVal>
          <c:yVal>
            <c:numRef>
              <c:f>'Rotation B - R1'!$G$38:$G$46</c:f>
              <c:numCache/>
            </c:numRef>
          </c:yVal>
          <c:smooth val="0"/>
        </c:ser>
        <c:axId val="876010"/>
        <c:axId val="7884091"/>
      </c:scatterChart>
      <c:valAx>
        <c:axId val="876010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Avearge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84091"/>
        <c:crosses val="autoZero"/>
        <c:crossBetween val="midCat"/>
        <c:dispUnits/>
      </c:valAx>
      <c:valAx>
        <c:axId val="7884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 in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60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Rotation B - Original Data (VS Alternate Fit)</a:t>
            </a:r>
          </a:p>
        </c:rich>
      </c:tx>
      <c:layout>
        <c:manualLayout>
          <c:xMode val="factor"/>
          <c:yMode val="factor"/>
          <c:x val="-0.003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22"/>
          <c:w val="0.922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'Rotation B - R1'!$C$2</c:f>
              <c:strCache>
                <c:ptCount val="1"/>
                <c:pt idx="0">
                  <c:v>UC 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'Rotation B - R1'!$B$38:$B$46</c:f>
              <c:numCache/>
            </c:numRef>
          </c:xVal>
          <c:yVal>
            <c:numRef>
              <c:f>'Rotation B - R1'!$C$38:$C$46</c:f>
              <c:numCache/>
            </c:numRef>
          </c:yVal>
          <c:smooth val="0"/>
        </c:ser>
        <c:axId val="3847956"/>
        <c:axId val="34631605"/>
      </c:scatterChart>
      <c:valAx>
        <c:axId val="3847956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MDACC R1 (1/s)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05"/>
        <c:crosses val="autoZero"/>
        <c:crossBetween val="midCat"/>
        <c:dispUnits/>
      </c:valAx>
      <c:valAx>
        <c:axId val="34631605"/>
        <c:scaling>
          <c:orientation val="minMax"/>
          <c:max val="1.900000000000000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UC R1 (1/s)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79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14</xdr:row>
      <xdr:rowOff>0</xdr:rowOff>
    </xdr:from>
    <xdr:to>
      <xdr:col>8</xdr:col>
      <xdr:colOff>219075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90550" y="2667000"/>
        <a:ext cx="5086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14</xdr:row>
      <xdr:rowOff>9525</xdr:rowOff>
    </xdr:from>
    <xdr:to>
      <xdr:col>16</xdr:col>
      <xdr:colOff>0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5848350" y="2676525"/>
        <a:ext cx="51720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36</xdr:row>
      <xdr:rowOff>9525</xdr:rowOff>
    </xdr:from>
    <xdr:to>
      <xdr:col>24</xdr:col>
      <xdr:colOff>161925</xdr:colOff>
      <xdr:row>55</xdr:row>
      <xdr:rowOff>171450</xdr:rowOff>
    </xdr:to>
    <xdr:graphicFrame>
      <xdr:nvGraphicFramePr>
        <xdr:cNvPr id="3" name="Chart 3"/>
        <xdr:cNvGraphicFramePr/>
      </xdr:nvGraphicFramePr>
      <xdr:xfrm>
        <a:off x="11029950" y="6867525"/>
        <a:ext cx="50863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36</xdr:row>
      <xdr:rowOff>0</xdr:rowOff>
    </xdr:from>
    <xdr:to>
      <xdr:col>15</xdr:col>
      <xdr:colOff>647700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5876925" y="6858000"/>
        <a:ext cx="50958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14</xdr:row>
      <xdr:rowOff>9525</xdr:rowOff>
    </xdr:from>
    <xdr:to>
      <xdr:col>8</xdr:col>
      <xdr:colOff>219075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590550" y="2676525"/>
        <a:ext cx="5086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14</xdr:row>
      <xdr:rowOff>19050</xdr:rowOff>
    </xdr:from>
    <xdr:to>
      <xdr:col>16</xdr:col>
      <xdr:colOff>0</xdr:colOff>
      <xdr:row>33</xdr:row>
      <xdr:rowOff>180975</xdr:rowOff>
    </xdr:to>
    <xdr:graphicFrame>
      <xdr:nvGraphicFramePr>
        <xdr:cNvPr id="2" name="Chart 2"/>
        <xdr:cNvGraphicFramePr/>
      </xdr:nvGraphicFramePr>
      <xdr:xfrm>
        <a:off x="5848350" y="2686050"/>
        <a:ext cx="51720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36</xdr:row>
      <xdr:rowOff>9525</xdr:rowOff>
    </xdr:from>
    <xdr:to>
      <xdr:col>24</xdr:col>
      <xdr:colOff>152400</xdr:colOff>
      <xdr:row>55</xdr:row>
      <xdr:rowOff>171450</xdr:rowOff>
    </xdr:to>
    <xdr:graphicFrame>
      <xdr:nvGraphicFramePr>
        <xdr:cNvPr id="3" name="Chart 3"/>
        <xdr:cNvGraphicFramePr/>
      </xdr:nvGraphicFramePr>
      <xdr:xfrm>
        <a:off x="11020425" y="6867525"/>
        <a:ext cx="50863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35</xdr:row>
      <xdr:rowOff>180975</xdr:rowOff>
    </xdr:from>
    <xdr:to>
      <xdr:col>15</xdr:col>
      <xdr:colOff>638175</xdr:colOff>
      <xdr:row>55</xdr:row>
      <xdr:rowOff>180975</xdr:rowOff>
    </xdr:to>
    <xdr:graphicFrame>
      <xdr:nvGraphicFramePr>
        <xdr:cNvPr id="4" name="Chart 4"/>
        <xdr:cNvGraphicFramePr/>
      </xdr:nvGraphicFramePr>
      <xdr:xfrm>
        <a:off x="5857875" y="6848475"/>
        <a:ext cx="510540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80" zoomScaleNormal="80" zoomScalePageLayoutView="8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18" width="10.421875" style="0" customWidth="1"/>
  </cols>
  <sheetData>
    <row r="1" spans="2:14" ht="15">
      <c r="B1" s="1" t="s">
        <v>0</v>
      </c>
      <c r="C1" s="1"/>
      <c r="H1" s="2" t="s">
        <v>9</v>
      </c>
      <c r="I1" s="2" t="s">
        <v>9</v>
      </c>
      <c r="M1" s="1" t="s">
        <v>1</v>
      </c>
      <c r="N1" s="1"/>
    </row>
    <row r="2" spans="1:18" ht="15">
      <c r="A2" t="s">
        <v>2</v>
      </c>
      <c r="B2" s="3" t="s">
        <v>5</v>
      </c>
      <c r="C2" s="4" t="s">
        <v>3</v>
      </c>
      <c r="D2" s="3" t="s">
        <v>6</v>
      </c>
      <c r="E2" s="4" t="s">
        <v>4</v>
      </c>
      <c r="F2" s="3" t="s">
        <v>7</v>
      </c>
      <c r="G2" s="4" t="s">
        <v>8</v>
      </c>
      <c r="H2" s="2" t="s">
        <v>10</v>
      </c>
      <c r="I2" s="2" t="s">
        <v>11</v>
      </c>
      <c r="J2" s="27"/>
      <c r="K2" s="27"/>
      <c r="L2" t="s">
        <v>2</v>
      </c>
      <c r="M2" s="3" t="s">
        <v>5</v>
      </c>
      <c r="N2" s="4" t="s">
        <v>3</v>
      </c>
      <c r="O2" s="3" t="s">
        <v>6</v>
      </c>
      <c r="P2" s="4" t="s">
        <v>4</v>
      </c>
      <c r="Q2" s="3" t="s">
        <v>7</v>
      </c>
      <c r="R2" s="4" t="s">
        <v>8</v>
      </c>
    </row>
    <row r="3" spans="1:18" ht="15">
      <c r="A3">
        <v>1</v>
      </c>
      <c r="B3" s="10">
        <v>700.211</v>
      </c>
      <c r="C3" s="11">
        <v>957.925</v>
      </c>
      <c r="D3" s="5">
        <v>2586.46</v>
      </c>
      <c r="E3" s="6">
        <v>42010</v>
      </c>
      <c r="F3" s="10">
        <f aca="true" t="shared" si="0" ref="F3:F11">AVERAGE(B3:C3)</f>
        <v>829.068</v>
      </c>
      <c r="G3" s="11">
        <f aca="true" t="shared" si="1" ref="G3:G11">C3-B3</f>
        <v>257.71399999999994</v>
      </c>
      <c r="H3" s="9">
        <f aca="true" t="shared" si="2" ref="H3:H10">1000/I3</f>
        <v>624.26</v>
      </c>
      <c r="I3" s="14">
        <v>1.601896645628424</v>
      </c>
      <c r="J3" s="39"/>
      <c r="K3" s="40"/>
      <c r="L3">
        <v>1</v>
      </c>
      <c r="M3" s="10">
        <v>702.774</v>
      </c>
      <c r="N3" s="11">
        <v>957.664</v>
      </c>
      <c r="O3" s="5">
        <v>3351.34</v>
      </c>
      <c r="P3" s="6">
        <v>35789.7</v>
      </c>
      <c r="Q3" s="5">
        <f aca="true" t="shared" si="3" ref="Q3:Q11">AVERAGE(M3:N3)</f>
        <v>830.219</v>
      </c>
      <c r="R3" s="6">
        <f aca="true" t="shared" si="4" ref="R3:R11">N3-M3</f>
        <v>254.89</v>
      </c>
    </row>
    <row r="4" spans="1:18" ht="15">
      <c r="A4">
        <v>2</v>
      </c>
      <c r="B4" s="10">
        <v>321.065</v>
      </c>
      <c r="C4" s="11">
        <v>741.137</v>
      </c>
      <c r="D4" s="5">
        <v>2417.75</v>
      </c>
      <c r="E4" s="6">
        <v>28768.1</v>
      </c>
      <c r="F4" s="10">
        <f t="shared" si="0"/>
        <v>531.101</v>
      </c>
      <c r="G4" s="11">
        <f t="shared" si="1"/>
        <v>420.07199999999995</v>
      </c>
      <c r="H4" s="9">
        <f t="shared" si="2"/>
        <v>340.11</v>
      </c>
      <c r="I4" s="14">
        <v>2.9402252212519477</v>
      </c>
      <c r="J4" s="39"/>
      <c r="K4" s="40"/>
      <c r="L4">
        <v>2</v>
      </c>
      <c r="M4" s="10">
        <v>321.187</v>
      </c>
      <c r="N4" s="11">
        <v>740.73</v>
      </c>
      <c r="O4" s="5">
        <v>2946.53</v>
      </c>
      <c r="P4" s="6">
        <v>33854.8</v>
      </c>
      <c r="Q4" s="5">
        <f t="shared" si="3"/>
        <v>530.9585</v>
      </c>
      <c r="R4" s="6">
        <f t="shared" si="4"/>
        <v>419.543</v>
      </c>
    </row>
    <row r="5" spans="1:18" ht="15">
      <c r="A5">
        <v>3</v>
      </c>
      <c r="B5" s="10">
        <v>491.677</v>
      </c>
      <c r="C5" s="11">
        <v>636.438</v>
      </c>
      <c r="D5" s="5">
        <v>2891.5</v>
      </c>
      <c r="E5" s="6">
        <v>31769.4</v>
      </c>
      <c r="F5" s="10">
        <f t="shared" si="0"/>
        <v>564.0575</v>
      </c>
      <c r="G5" s="11">
        <f t="shared" si="1"/>
        <v>144.76099999999997</v>
      </c>
      <c r="H5" s="9">
        <f t="shared" si="2"/>
        <v>445.79</v>
      </c>
      <c r="I5" s="14">
        <v>2.243208685704031</v>
      </c>
      <c r="J5" s="39"/>
      <c r="K5" s="40"/>
      <c r="L5">
        <v>3</v>
      </c>
      <c r="M5" s="10">
        <v>492.119</v>
      </c>
      <c r="N5" s="11">
        <v>636.221</v>
      </c>
      <c r="O5" s="5">
        <v>3294.09</v>
      </c>
      <c r="P5" s="6">
        <v>33622.9</v>
      </c>
      <c r="Q5" s="5">
        <f t="shared" si="3"/>
        <v>564.1700000000001</v>
      </c>
      <c r="R5" s="6">
        <f t="shared" si="4"/>
        <v>144.10199999999998</v>
      </c>
    </row>
    <row r="6" spans="1:18" ht="15">
      <c r="A6">
        <v>4</v>
      </c>
      <c r="B6" s="10">
        <v>980.531</v>
      </c>
      <c r="C6" s="11">
        <v>1206.94</v>
      </c>
      <c r="D6" s="5">
        <v>2305.06</v>
      </c>
      <c r="E6" s="6">
        <v>25801.4</v>
      </c>
      <c r="F6" s="10">
        <f t="shared" si="0"/>
        <v>1093.7355</v>
      </c>
      <c r="G6" s="11">
        <f t="shared" si="1"/>
        <v>226.4090000000001</v>
      </c>
      <c r="H6" s="9">
        <f t="shared" si="2"/>
        <v>958.9</v>
      </c>
      <c r="I6" s="14">
        <v>1.0428616122640526</v>
      </c>
      <c r="J6" s="39"/>
      <c r="K6" s="40"/>
      <c r="L6">
        <v>4</v>
      </c>
      <c r="M6" s="10">
        <v>982.17</v>
      </c>
      <c r="N6" s="11">
        <v>1207.2</v>
      </c>
      <c r="O6" s="5">
        <v>2781.14</v>
      </c>
      <c r="P6" s="6">
        <v>35039.3</v>
      </c>
      <c r="Q6" s="5">
        <f t="shared" si="3"/>
        <v>1094.685</v>
      </c>
      <c r="R6" s="6">
        <f t="shared" si="4"/>
        <v>225.0300000000001</v>
      </c>
    </row>
    <row r="7" spans="1:18" ht="15">
      <c r="A7">
        <v>5</v>
      </c>
      <c r="B7" s="10">
        <v>433.846</v>
      </c>
      <c r="C7" s="11">
        <v>740.902</v>
      </c>
      <c r="D7" s="5">
        <v>2689.09</v>
      </c>
      <c r="E7" s="6">
        <v>41854.1</v>
      </c>
      <c r="F7" s="10">
        <f t="shared" si="0"/>
        <v>587.374</v>
      </c>
      <c r="G7" s="11">
        <f t="shared" si="1"/>
        <v>307.05600000000004</v>
      </c>
      <c r="H7" s="9">
        <f t="shared" si="2"/>
        <v>389.7</v>
      </c>
      <c r="I7" s="14">
        <v>2.5660764690787787</v>
      </c>
      <c r="J7" s="39"/>
      <c r="K7" s="40"/>
      <c r="L7">
        <v>5</v>
      </c>
      <c r="M7" s="10">
        <v>434.193</v>
      </c>
      <c r="N7" s="11">
        <v>740.964</v>
      </c>
      <c r="O7" s="5">
        <v>3422.29</v>
      </c>
      <c r="P7" s="6">
        <v>37021.7</v>
      </c>
      <c r="Q7" s="5">
        <f t="shared" si="3"/>
        <v>587.5785000000001</v>
      </c>
      <c r="R7" s="6">
        <f t="shared" si="4"/>
        <v>306.7710000000001</v>
      </c>
    </row>
    <row r="8" spans="1:18" ht="15">
      <c r="A8">
        <v>6</v>
      </c>
      <c r="B8" s="10">
        <v>571.277</v>
      </c>
      <c r="C8" s="11">
        <v>1057.63</v>
      </c>
      <c r="D8" s="5">
        <v>2550.01</v>
      </c>
      <c r="E8" s="6">
        <v>30910.7</v>
      </c>
      <c r="F8" s="10">
        <f t="shared" si="0"/>
        <v>814.4535000000001</v>
      </c>
      <c r="G8" s="11">
        <f t="shared" si="1"/>
        <v>486.35300000000007</v>
      </c>
      <c r="H8" s="9">
        <f t="shared" si="2"/>
        <v>522.58</v>
      </c>
      <c r="I8" s="14">
        <v>1.913582609361246</v>
      </c>
      <c r="J8" s="39"/>
      <c r="K8" s="40"/>
      <c r="L8">
        <v>6</v>
      </c>
      <c r="M8" s="10">
        <v>572.509</v>
      </c>
      <c r="N8" s="11">
        <v>1057.87</v>
      </c>
      <c r="O8" s="5">
        <v>3071.92</v>
      </c>
      <c r="P8" s="6">
        <v>36602.6</v>
      </c>
      <c r="Q8" s="5">
        <f t="shared" si="3"/>
        <v>815.1895</v>
      </c>
      <c r="R8" s="6">
        <f t="shared" si="4"/>
        <v>485.3609999999999</v>
      </c>
    </row>
    <row r="9" spans="1:18" ht="15">
      <c r="A9">
        <v>7</v>
      </c>
      <c r="B9" s="10">
        <v>964.295</v>
      </c>
      <c r="C9" s="11">
        <v>1462.14</v>
      </c>
      <c r="D9" s="5">
        <v>3269</v>
      </c>
      <c r="E9" s="6">
        <v>34130.2</v>
      </c>
      <c r="F9" s="10">
        <f t="shared" si="0"/>
        <v>1213.2175</v>
      </c>
      <c r="G9" s="11">
        <f t="shared" si="1"/>
        <v>497.84500000000014</v>
      </c>
      <c r="H9" s="9">
        <f t="shared" si="2"/>
        <v>759.6099999999999</v>
      </c>
      <c r="I9" s="14">
        <v>1.3164650281065284</v>
      </c>
      <c r="J9" s="39"/>
      <c r="K9" s="40"/>
      <c r="L9">
        <v>7</v>
      </c>
      <c r="M9" s="10">
        <v>968.66</v>
      </c>
      <c r="N9" s="11">
        <v>1462.69</v>
      </c>
      <c r="O9" s="5">
        <v>3523.91</v>
      </c>
      <c r="P9" s="6">
        <v>36557.3</v>
      </c>
      <c r="Q9" s="5">
        <f t="shared" si="3"/>
        <v>1215.675</v>
      </c>
      <c r="R9" s="6">
        <f t="shared" si="4"/>
        <v>494.0300000000001</v>
      </c>
    </row>
    <row r="10" spans="1:18" ht="15">
      <c r="A10">
        <v>8</v>
      </c>
      <c r="B10" s="10">
        <v>335.255</v>
      </c>
      <c r="C10" s="11">
        <v>824.364</v>
      </c>
      <c r="D10" s="5">
        <v>2807.69</v>
      </c>
      <c r="E10" s="6">
        <v>26088.7</v>
      </c>
      <c r="F10" s="10">
        <f t="shared" si="0"/>
        <v>579.8095000000001</v>
      </c>
      <c r="G10" s="11">
        <f t="shared" si="1"/>
        <v>489.10900000000004</v>
      </c>
      <c r="H10" s="9">
        <f t="shared" si="2"/>
        <v>297.52</v>
      </c>
      <c r="I10" s="14">
        <v>3.3611185802635117</v>
      </c>
      <c r="J10" s="39"/>
      <c r="K10" s="40"/>
      <c r="L10">
        <v>8</v>
      </c>
      <c r="M10" s="10">
        <v>335.417</v>
      </c>
      <c r="N10" s="11">
        <v>824.163</v>
      </c>
      <c r="O10" s="5">
        <v>3199.24</v>
      </c>
      <c r="P10" s="6">
        <v>34190.1</v>
      </c>
      <c r="Q10" s="5">
        <f t="shared" si="3"/>
        <v>579.79</v>
      </c>
      <c r="R10" s="6">
        <f t="shared" si="4"/>
        <v>488.74600000000004</v>
      </c>
    </row>
    <row r="11" spans="1:18" ht="15">
      <c r="A11">
        <v>9</v>
      </c>
      <c r="B11" s="12">
        <v>425.103</v>
      </c>
      <c r="C11" s="13">
        <v>808.994</v>
      </c>
      <c r="D11" s="7">
        <v>2855.73</v>
      </c>
      <c r="E11" s="8">
        <v>39405.9</v>
      </c>
      <c r="F11" s="12">
        <f t="shared" si="0"/>
        <v>617.0485</v>
      </c>
      <c r="G11" s="13">
        <f t="shared" si="1"/>
        <v>383.891</v>
      </c>
      <c r="J11" s="39"/>
      <c r="K11" s="40"/>
      <c r="L11">
        <v>9</v>
      </c>
      <c r="M11" s="12">
        <v>425.421</v>
      </c>
      <c r="N11" s="13">
        <v>808.939</v>
      </c>
      <c r="O11" s="7">
        <v>3668.59</v>
      </c>
      <c r="P11" s="8">
        <v>41059.9</v>
      </c>
      <c r="Q11" s="7">
        <f t="shared" si="3"/>
        <v>617.18</v>
      </c>
      <c r="R11" s="8">
        <f t="shared" si="4"/>
        <v>383.518</v>
      </c>
    </row>
    <row r="12" spans="6:19" ht="15">
      <c r="F12" s="24">
        <f>AVERAGE(F3:F11)</f>
        <v>758.8738888888888</v>
      </c>
      <c r="G12" s="25">
        <f>STDEV(G3:G11)</f>
        <v>129.02277609689708</v>
      </c>
      <c r="H12" t="s">
        <v>13</v>
      </c>
      <c r="J12" s="42"/>
      <c r="K12" s="40"/>
      <c r="Q12" s="24">
        <f>AVERAGE(Q3:Q11)</f>
        <v>759.4939444444445</v>
      </c>
      <c r="R12" s="25">
        <f>STDEV(R3:R11)</f>
        <v>128.8910316418269</v>
      </c>
      <c r="S12" t="s">
        <v>13</v>
      </c>
    </row>
    <row r="13" spans="5:19" ht="15">
      <c r="E13" s="15" t="s">
        <v>14</v>
      </c>
      <c r="F13" s="22">
        <f>G13/F12*100</f>
        <v>33.32367141003906</v>
      </c>
      <c r="G13" s="26">
        <f>1.96*G12</f>
        <v>252.88464114991825</v>
      </c>
      <c r="H13" t="s">
        <v>12</v>
      </c>
      <c r="J13" s="43"/>
      <c r="K13" s="41"/>
      <c r="P13" s="15" t="s">
        <v>14</v>
      </c>
      <c r="Q13" s="22">
        <f>R13/Q12*100</f>
        <v>33.26246691838632</v>
      </c>
      <c r="R13" s="26">
        <f>1.96*R12</f>
        <v>252.62642201798076</v>
      </c>
      <c r="S13" t="s">
        <v>12</v>
      </c>
    </row>
    <row r="14" spans="7:11" ht="15">
      <c r="G14" s="9">
        <f>AVERAGE(G3:G11)</f>
        <v>357.0233333333333</v>
      </c>
      <c r="H14" t="s">
        <v>23</v>
      </c>
      <c r="K14" s="9"/>
    </row>
    <row r="36" spans="2:8" ht="15">
      <c r="B36" s="1" t="s">
        <v>0</v>
      </c>
      <c r="C36" s="28" t="s">
        <v>19</v>
      </c>
      <c r="H36" s="2"/>
    </row>
    <row r="37" spans="1:8" ht="15">
      <c r="A37" t="s">
        <v>2</v>
      </c>
      <c r="B37" s="3" t="s">
        <v>5</v>
      </c>
      <c r="C37" s="4" t="s">
        <v>3</v>
      </c>
      <c r="D37" s="3" t="s">
        <v>6</v>
      </c>
      <c r="E37" s="4" t="s">
        <v>4</v>
      </c>
      <c r="F37" s="3" t="s">
        <v>7</v>
      </c>
      <c r="G37" s="4" t="s">
        <v>8</v>
      </c>
      <c r="H37" s="2"/>
    </row>
    <row r="38" spans="1:8" ht="15">
      <c r="A38">
        <v>1</v>
      </c>
      <c r="B38" s="10">
        <v>700.211</v>
      </c>
      <c r="C38" s="29">
        <v>861</v>
      </c>
      <c r="D38" s="5">
        <v>2586.46</v>
      </c>
      <c r="E38" s="6">
        <v>42010</v>
      </c>
      <c r="F38" s="10">
        <f aca="true" t="shared" si="5" ref="F38:F46">AVERAGE(B38:C38)</f>
        <v>780.6055</v>
      </c>
      <c r="G38" s="11">
        <f aca="true" t="shared" si="6" ref="G38:G46">C38-B38</f>
        <v>160.789</v>
      </c>
      <c r="H38" s="9"/>
    </row>
    <row r="39" spans="1:8" ht="15">
      <c r="A39">
        <v>2</v>
      </c>
      <c r="B39" s="10">
        <v>321.065</v>
      </c>
      <c r="C39" s="29">
        <v>643</v>
      </c>
      <c r="D39" s="5">
        <v>2417.75</v>
      </c>
      <c r="E39" s="6">
        <v>28768.1</v>
      </c>
      <c r="F39" s="10">
        <f t="shared" si="5"/>
        <v>482.0325</v>
      </c>
      <c r="G39" s="11">
        <f t="shared" si="6"/>
        <v>321.935</v>
      </c>
      <c r="H39" s="9"/>
    </row>
    <row r="40" spans="1:8" ht="15">
      <c r="A40">
        <v>3</v>
      </c>
      <c r="B40" s="10">
        <v>491.677</v>
      </c>
      <c r="C40" s="29">
        <v>545</v>
      </c>
      <c r="D40" s="5">
        <v>2891.5</v>
      </c>
      <c r="E40" s="6">
        <v>31769.4</v>
      </c>
      <c r="F40" s="10">
        <f t="shared" si="5"/>
        <v>518.3385000000001</v>
      </c>
      <c r="G40" s="11">
        <f t="shared" si="6"/>
        <v>53.32299999999998</v>
      </c>
      <c r="H40" s="9"/>
    </row>
    <row r="41" spans="1:8" ht="15">
      <c r="A41">
        <v>4</v>
      </c>
      <c r="B41" s="10">
        <v>980.531</v>
      </c>
      <c r="C41" s="29">
        <v>1106</v>
      </c>
      <c r="D41" s="5">
        <v>2305.06</v>
      </c>
      <c r="E41" s="6">
        <v>25801.4</v>
      </c>
      <c r="F41" s="10">
        <f t="shared" si="5"/>
        <v>1043.2655</v>
      </c>
      <c r="G41" s="11">
        <f t="shared" si="6"/>
        <v>125.46900000000005</v>
      </c>
      <c r="H41" s="9"/>
    </row>
    <row r="42" spans="1:8" ht="15">
      <c r="A42">
        <v>5</v>
      </c>
      <c r="B42" s="10">
        <v>433.846</v>
      </c>
      <c r="C42" s="29">
        <v>651</v>
      </c>
      <c r="D42" s="5">
        <v>2689.09</v>
      </c>
      <c r="E42" s="6">
        <v>41854.1</v>
      </c>
      <c r="F42" s="10">
        <f t="shared" si="5"/>
        <v>542.423</v>
      </c>
      <c r="G42" s="11">
        <f t="shared" si="6"/>
        <v>217.154</v>
      </c>
      <c r="H42" s="9"/>
    </row>
    <row r="43" spans="1:8" ht="15">
      <c r="A43">
        <v>6</v>
      </c>
      <c r="B43" s="10">
        <v>571.277</v>
      </c>
      <c r="C43" s="29">
        <v>941</v>
      </c>
      <c r="D43" s="5">
        <v>2550.01</v>
      </c>
      <c r="E43" s="6">
        <v>30910.7</v>
      </c>
      <c r="F43" s="10">
        <f t="shared" si="5"/>
        <v>756.1385</v>
      </c>
      <c r="G43" s="11">
        <f t="shared" si="6"/>
        <v>369.72299999999996</v>
      </c>
      <c r="H43" s="9"/>
    </row>
    <row r="44" spans="1:8" ht="15">
      <c r="A44">
        <v>7</v>
      </c>
      <c r="B44" s="10">
        <v>964.295</v>
      </c>
      <c r="C44" s="29">
        <v>1339</v>
      </c>
      <c r="D44" s="5">
        <v>3269</v>
      </c>
      <c r="E44" s="6">
        <v>34130.2</v>
      </c>
      <c r="F44" s="10">
        <f t="shared" si="5"/>
        <v>1151.6475</v>
      </c>
      <c r="G44" s="11">
        <f t="shared" si="6"/>
        <v>374.70500000000004</v>
      </c>
      <c r="H44" s="9"/>
    </row>
    <row r="45" spans="1:8" ht="15">
      <c r="A45">
        <v>8</v>
      </c>
      <c r="B45" s="10">
        <v>335.255</v>
      </c>
      <c r="C45" s="29">
        <v>726</v>
      </c>
      <c r="D45" s="5">
        <v>2807.69</v>
      </c>
      <c r="E45" s="6">
        <v>26088.7</v>
      </c>
      <c r="F45" s="10">
        <f t="shared" si="5"/>
        <v>530.6275</v>
      </c>
      <c r="G45" s="11">
        <f t="shared" si="6"/>
        <v>390.745</v>
      </c>
      <c r="H45" s="9"/>
    </row>
    <row r="46" spans="1:7" ht="15">
      <c r="A46">
        <v>9</v>
      </c>
      <c r="B46" s="12">
        <v>425.103</v>
      </c>
      <c r="C46" s="30">
        <v>716</v>
      </c>
      <c r="D46" s="7">
        <v>2855.73</v>
      </c>
      <c r="E46" s="8">
        <v>39405.9</v>
      </c>
      <c r="F46" s="12">
        <f t="shared" si="5"/>
        <v>570.5515</v>
      </c>
      <c r="G46" s="13">
        <f t="shared" si="6"/>
        <v>290.897</v>
      </c>
    </row>
    <row r="47" spans="6:8" ht="15">
      <c r="F47" s="24">
        <f>AVERAGE(F38:F46)</f>
        <v>708.4033333333332</v>
      </c>
      <c r="G47" s="25">
        <f>STDEV(G38:G46)</f>
        <v>122.18614451706237</v>
      </c>
      <c r="H47" t="s">
        <v>13</v>
      </c>
    </row>
    <row r="48" spans="5:8" ht="15">
      <c r="E48" s="15" t="s">
        <v>14</v>
      </c>
      <c r="F48" s="22">
        <f>G48/F47*100</f>
        <v>33.80628407358929</v>
      </c>
      <c r="G48" s="26">
        <f>1.96*G47</f>
        <v>239.48484325344225</v>
      </c>
      <c r="H48" t="s">
        <v>12</v>
      </c>
    </row>
    <row r="50" ht="15">
      <c r="A50" t="s">
        <v>22</v>
      </c>
    </row>
    <row r="51" spans="1:6" ht="15">
      <c r="A51" s="3" t="s">
        <v>2</v>
      </c>
      <c r="B51" s="4" t="s">
        <v>20</v>
      </c>
      <c r="C51" s="3" t="s">
        <v>2</v>
      </c>
      <c r="D51" s="4" t="s">
        <v>3</v>
      </c>
      <c r="E51" s="3" t="s">
        <v>2</v>
      </c>
      <c r="F51" s="4" t="s">
        <v>21</v>
      </c>
    </row>
    <row r="52" spans="1:6" ht="15">
      <c r="A52" s="33">
        <v>2</v>
      </c>
      <c r="B52" s="37">
        <v>321.065</v>
      </c>
      <c r="C52" s="33">
        <v>3</v>
      </c>
      <c r="D52" s="37">
        <v>636.438</v>
      </c>
      <c r="E52" s="33">
        <v>3</v>
      </c>
      <c r="F52" s="34">
        <v>545</v>
      </c>
    </row>
    <row r="53" spans="1:6" ht="15">
      <c r="A53" s="33">
        <v>8</v>
      </c>
      <c r="B53" s="37">
        <v>335.255</v>
      </c>
      <c r="C53" s="33">
        <v>5</v>
      </c>
      <c r="D53" s="37">
        <v>740.902</v>
      </c>
      <c r="E53" s="33">
        <v>2</v>
      </c>
      <c r="F53" s="34">
        <v>643</v>
      </c>
    </row>
    <row r="54" spans="1:6" ht="15">
      <c r="A54" s="33">
        <v>9</v>
      </c>
      <c r="B54" s="37">
        <v>425.103</v>
      </c>
      <c r="C54" s="33">
        <v>2</v>
      </c>
      <c r="D54" s="37">
        <v>741.137</v>
      </c>
      <c r="E54" s="33">
        <v>5</v>
      </c>
      <c r="F54" s="34">
        <v>651</v>
      </c>
    </row>
    <row r="55" spans="1:6" ht="15">
      <c r="A55" s="33">
        <v>5</v>
      </c>
      <c r="B55" s="37">
        <v>433.846</v>
      </c>
      <c r="C55" s="33">
        <v>9</v>
      </c>
      <c r="D55" s="37">
        <v>808.994</v>
      </c>
      <c r="E55" s="33">
        <v>9</v>
      </c>
      <c r="F55" s="34">
        <v>716</v>
      </c>
    </row>
    <row r="56" spans="1:6" ht="15">
      <c r="A56" s="33">
        <v>3</v>
      </c>
      <c r="B56" s="37">
        <v>491.677</v>
      </c>
      <c r="C56" s="33">
        <v>8</v>
      </c>
      <c r="D56" s="37">
        <v>824.364</v>
      </c>
      <c r="E56" s="33">
        <v>8</v>
      </c>
      <c r="F56" s="34">
        <v>726</v>
      </c>
    </row>
    <row r="57" spans="1:6" ht="15">
      <c r="A57" s="33">
        <v>6</v>
      </c>
      <c r="B57" s="37">
        <v>571.277</v>
      </c>
      <c r="C57" s="33">
        <v>1</v>
      </c>
      <c r="D57" s="37">
        <v>957.925</v>
      </c>
      <c r="E57" s="33">
        <v>1</v>
      </c>
      <c r="F57" s="34">
        <v>861</v>
      </c>
    </row>
    <row r="58" spans="1:6" ht="15">
      <c r="A58" s="33">
        <v>1</v>
      </c>
      <c r="B58" s="37">
        <v>700.211</v>
      </c>
      <c r="C58" s="33">
        <v>6</v>
      </c>
      <c r="D58" s="37">
        <v>1057.63</v>
      </c>
      <c r="E58" s="33">
        <v>6</v>
      </c>
      <c r="F58" s="34">
        <v>941</v>
      </c>
    </row>
    <row r="59" spans="1:6" ht="15">
      <c r="A59" s="33">
        <v>7</v>
      </c>
      <c r="B59" s="37">
        <v>964.295</v>
      </c>
      <c r="C59" s="33">
        <v>4</v>
      </c>
      <c r="D59" s="37">
        <v>1206.94</v>
      </c>
      <c r="E59" s="33">
        <v>4</v>
      </c>
      <c r="F59" s="34">
        <v>1106</v>
      </c>
    </row>
    <row r="60" spans="1:6" ht="15">
      <c r="A60" s="35">
        <v>4</v>
      </c>
      <c r="B60" s="38">
        <v>980.531</v>
      </c>
      <c r="C60" s="35">
        <v>7</v>
      </c>
      <c r="D60" s="38">
        <v>1462.14</v>
      </c>
      <c r="E60" s="35">
        <v>7</v>
      </c>
      <c r="F60" s="36">
        <v>1339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54" r:id="rId2"/>
  <ignoredErrors>
    <ignoredError sqref="F3:F11 Q3:Q11 F38:F4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80" zoomScaleNormal="80" zoomScalePageLayoutView="80" workbookViewId="0" topLeftCell="A1">
      <selection activeCell="I3" sqref="I3"/>
    </sheetView>
  </sheetViews>
  <sheetFormatPr defaultColWidth="8.8515625" defaultRowHeight="15"/>
  <cols>
    <col min="1" max="1" width="8.8515625" style="0" customWidth="1"/>
    <col min="2" max="18" width="10.421875" style="0" customWidth="1"/>
  </cols>
  <sheetData>
    <row r="1" spans="2:14" ht="15">
      <c r="B1" s="1" t="s">
        <v>0</v>
      </c>
      <c r="C1" s="1"/>
      <c r="H1" s="2" t="s">
        <v>9</v>
      </c>
      <c r="I1" s="2" t="s">
        <v>9</v>
      </c>
      <c r="M1" s="1" t="s">
        <v>1</v>
      </c>
      <c r="N1" s="1"/>
    </row>
    <row r="2" spans="1:18" ht="15">
      <c r="A2" t="s">
        <v>2</v>
      </c>
      <c r="B2" s="3" t="s">
        <v>15</v>
      </c>
      <c r="C2" s="4" t="s">
        <v>16</v>
      </c>
      <c r="D2" s="3" t="s">
        <v>6</v>
      </c>
      <c r="E2" s="4" t="s">
        <v>4</v>
      </c>
      <c r="F2" s="3" t="s">
        <v>17</v>
      </c>
      <c r="G2" s="4" t="s">
        <v>18</v>
      </c>
      <c r="H2" s="2" t="s">
        <v>10</v>
      </c>
      <c r="I2" s="2" t="s">
        <v>11</v>
      </c>
      <c r="L2" t="s">
        <v>2</v>
      </c>
      <c r="M2" s="3" t="s">
        <v>15</v>
      </c>
      <c r="N2" s="4" t="s">
        <v>16</v>
      </c>
      <c r="O2" s="3" t="s">
        <v>6</v>
      </c>
      <c r="P2" s="4" t="s">
        <v>4</v>
      </c>
      <c r="Q2" s="3" t="s">
        <v>17</v>
      </c>
      <c r="R2" s="4" t="s">
        <v>18</v>
      </c>
    </row>
    <row r="3" spans="1:18" ht="15">
      <c r="A3">
        <v>1</v>
      </c>
      <c r="B3" s="16">
        <f>1000/'Rotation B - T1'!B3</f>
        <v>1.428140946086251</v>
      </c>
      <c r="C3" s="17">
        <f>1000/'Rotation B - T1'!C3</f>
        <v>1.0439230628702665</v>
      </c>
      <c r="D3" s="5">
        <v>2586.46</v>
      </c>
      <c r="E3" s="6">
        <v>42010</v>
      </c>
      <c r="F3" s="16">
        <f aca="true" t="shared" si="0" ref="F3:F11">AVERAGE(B3:C3)</f>
        <v>1.236032004478259</v>
      </c>
      <c r="G3" s="17">
        <f aca="true" t="shared" si="1" ref="G3:G11">C3-B3</f>
        <v>-0.3842178832159846</v>
      </c>
      <c r="H3" s="9">
        <f aca="true" t="shared" si="2" ref="H3:H10">1000/I3</f>
        <v>624.26</v>
      </c>
      <c r="I3" s="14">
        <v>1.601896645628424</v>
      </c>
      <c r="L3">
        <v>1</v>
      </c>
      <c r="M3" s="16">
        <f>1000/'Rotation B - T1'!M3</f>
        <v>1.4229325501512577</v>
      </c>
      <c r="N3" s="17">
        <f>1000/'Rotation B - T1'!N3</f>
        <v>1.0442075717579444</v>
      </c>
      <c r="O3" s="5">
        <v>3351.34</v>
      </c>
      <c r="P3" s="6">
        <v>35789.7</v>
      </c>
      <c r="Q3" s="16">
        <f aca="true" t="shared" si="3" ref="Q3:Q11">AVERAGE(M3:N3)</f>
        <v>1.2335700609546012</v>
      </c>
      <c r="R3" s="17">
        <f aca="true" t="shared" si="4" ref="R3:R11">N3-M3</f>
        <v>-0.3787249783933133</v>
      </c>
    </row>
    <row r="4" spans="1:18" ht="15">
      <c r="A4">
        <v>2</v>
      </c>
      <c r="B4" s="16">
        <f>1000/'Rotation B - T1'!B4</f>
        <v>3.114634108358121</v>
      </c>
      <c r="C4" s="17">
        <f>1000/'Rotation B - T1'!C4</f>
        <v>1.3492782036249709</v>
      </c>
      <c r="D4" s="5">
        <v>2417.75</v>
      </c>
      <c r="E4" s="6">
        <v>28768.1</v>
      </c>
      <c r="F4" s="16">
        <f t="shared" si="0"/>
        <v>2.2319561559915457</v>
      </c>
      <c r="G4" s="17">
        <f t="shared" si="1"/>
        <v>-1.76535590473315</v>
      </c>
      <c r="H4" s="9">
        <f t="shared" si="2"/>
        <v>340.11</v>
      </c>
      <c r="I4" s="14">
        <v>2.9402252212519477</v>
      </c>
      <c r="L4">
        <v>2</v>
      </c>
      <c r="M4" s="16">
        <f>1000/'Rotation B - T1'!M4</f>
        <v>3.1134510425390816</v>
      </c>
      <c r="N4" s="17">
        <f>1000/'Rotation B - T1'!N4</f>
        <v>1.3500195752838415</v>
      </c>
      <c r="O4" s="5">
        <v>2946.53</v>
      </c>
      <c r="P4" s="6">
        <v>33854.8</v>
      </c>
      <c r="Q4" s="16">
        <f t="shared" si="3"/>
        <v>2.2317353089114613</v>
      </c>
      <c r="R4" s="17">
        <f t="shared" si="4"/>
        <v>-1.76343146725524</v>
      </c>
    </row>
    <row r="5" spans="1:18" ht="15">
      <c r="A5">
        <v>3</v>
      </c>
      <c r="B5" s="16">
        <f>1000/'Rotation B - T1'!B5</f>
        <v>2.033855559645865</v>
      </c>
      <c r="C5" s="17">
        <f>1000/'Rotation B - T1'!C5</f>
        <v>1.5712449602317902</v>
      </c>
      <c r="D5" s="5">
        <v>2891.5</v>
      </c>
      <c r="E5" s="6">
        <v>31769.4</v>
      </c>
      <c r="F5" s="16">
        <f t="shared" si="0"/>
        <v>1.8025502599388277</v>
      </c>
      <c r="G5" s="17">
        <f t="shared" si="1"/>
        <v>-0.462610599414075</v>
      </c>
      <c r="H5" s="9">
        <f t="shared" si="2"/>
        <v>445.79</v>
      </c>
      <c r="I5" s="14">
        <v>2.243208685704031</v>
      </c>
      <c r="L5">
        <v>3</v>
      </c>
      <c r="M5" s="16">
        <f>1000/'Rotation B - T1'!M5</f>
        <v>2.0320288385532765</v>
      </c>
      <c r="N5" s="17">
        <f>1000/'Rotation B - T1'!N5</f>
        <v>1.5717808748846707</v>
      </c>
      <c r="O5" s="5">
        <v>3294.09</v>
      </c>
      <c r="P5" s="6">
        <v>33622.9</v>
      </c>
      <c r="Q5" s="16">
        <f t="shared" si="3"/>
        <v>1.8019048567189735</v>
      </c>
      <c r="R5" s="17">
        <f t="shared" si="4"/>
        <v>-0.4602479636686059</v>
      </c>
    </row>
    <row r="6" spans="1:18" ht="15">
      <c r="A6">
        <v>4</v>
      </c>
      <c r="B6" s="16">
        <f>1000/'Rotation B - T1'!B6</f>
        <v>1.019855568054452</v>
      </c>
      <c r="C6" s="17">
        <f>1000/'Rotation B - T1'!C6</f>
        <v>0.8285416010737898</v>
      </c>
      <c r="D6" s="5">
        <v>2305.06</v>
      </c>
      <c r="E6" s="6">
        <v>25801.4</v>
      </c>
      <c r="F6" s="16">
        <f t="shared" si="0"/>
        <v>0.924198584564121</v>
      </c>
      <c r="G6" s="17">
        <f t="shared" si="1"/>
        <v>-0.19131396698066228</v>
      </c>
      <c r="H6" s="9">
        <f t="shared" si="2"/>
        <v>958.9</v>
      </c>
      <c r="I6" s="14">
        <v>1.0428616122640526</v>
      </c>
      <c r="L6">
        <v>4</v>
      </c>
      <c r="M6" s="16">
        <f>1000/'Rotation B - T1'!M6</f>
        <v>1.0181536801164768</v>
      </c>
      <c r="N6" s="17">
        <f>1000/'Rotation B - T1'!N6</f>
        <v>0.8283631544068919</v>
      </c>
      <c r="O6" s="5">
        <v>2781.14</v>
      </c>
      <c r="P6" s="6">
        <v>35039.3</v>
      </c>
      <c r="Q6" s="16">
        <f t="shared" si="3"/>
        <v>0.9232584172616843</v>
      </c>
      <c r="R6" s="17">
        <f t="shared" si="4"/>
        <v>-0.18979052570958488</v>
      </c>
    </row>
    <row r="7" spans="1:18" ht="15">
      <c r="A7">
        <v>5</v>
      </c>
      <c r="B7" s="16">
        <f>1000/'Rotation B - T1'!B7</f>
        <v>2.3049653563706936</v>
      </c>
      <c r="C7" s="17">
        <f>1000/'Rotation B - T1'!C7</f>
        <v>1.3497061689670158</v>
      </c>
      <c r="D7" s="5">
        <v>2689.09</v>
      </c>
      <c r="E7" s="6">
        <v>41854.1</v>
      </c>
      <c r="F7" s="16">
        <f t="shared" si="0"/>
        <v>1.8273357626688547</v>
      </c>
      <c r="G7" s="17">
        <f t="shared" si="1"/>
        <v>-0.9552591874036778</v>
      </c>
      <c r="H7" s="9">
        <f t="shared" si="2"/>
        <v>389.7</v>
      </c>
      <c r="I7" s="14">
        <v>2.5660764690787787</v>
      </c>
      <c r="L7">
        <v>5</v>
      </c>
      <c r="M7" s="16">
        <f>1000/'Rotation B - T1'!M7</f>
        <v>2.303123265460291</v>
      </c>
      <c r="N7" s="17">
        <f>1000/'Rotation B - T1'!N7</f>
        <v>1.3495932325996944</v>
      </c>
      <c r="O7" s="5">
        <v>3422.29</v>
      </c>
      <c r="P7" s="6">
        <v>37021.7</v>
      </c>
      <c r="Q7" s="16">
        <f t="shared" si="3"/>
        <v>1.8263582490299926</v>
      </c>
      <c r="R7" s="17">
        <f t="shared" si="4"/>
        <v>-0.9535300328605965</v>
      </c>
    </row>
    <row r="8" spans="1:18" ht="15">
      <c r="A8">
        <v>6</v>
      </c>
      <c r="B8" s="16">
        <f>1000/'Rotation B - T1'!B8</f>
        <v>1.750464310658402</v>
      </c>
      <c r="C8" s="17">
        <f>1000/'Rotation B - T1'!C8</f>
        <v>0.9455102446035002</v>
      </c>
      <c r="D8" s="5">
        <v>2550.01</v>
      </c>
      <c r="E8" s="6">
        <v>30910.7</v>
      </c>
      <c r="F8" s="16">
        <f t="shared" si="0"/>
        <v>1.347987277630951</v>
      </c>
      <c r="G8" s="17">
        <f t="shared" si="1"/>
        <v>-0.8049540660549017</v>
      </c>
      <c r="H8" s="9">
        <f t="shared" si="2"/>
        <v>522.58</v>
      </c>
      <c r="I8" s="14">
        <v>1.913582609361246</v>
      </c>
      <c r="L8">
        <v>6</v>
      </c>
      <c r="M8" s="16">
        <f>1000/'Rotation B - T1'!M8</f>
        <v>1.746697431830766</v>
      </c>
      <c r="N8" s="17">
        <f>1000/'Rotation B - T1'!N8</f>
        <v>0.9452957357709361</v>
      </c>
      <c r="O8" s="5">
        <v>3071.92</v>
      </c>
      <c r="P8" s="6">
        <v>36602.6</v>
      </c>
      <c r="Q8" s="16">
        <f t="shared" si="3"/>
        <v>1.345996583800851</v>
      </c>
      <c r="R8" s="17">
        <f t="shared" si="4"/>
        <v>-0.8014016960598299</v>
      </c>
    </row>
    <row r="9" spans="1:18" ht="15">
      <c r="A9">
        <v>7</v>
      </c>
      <c r="B9" s="16">
        <f>1000/'Rotation B - T1'!B9</f>
        <v>1.0370270508506214</v>
      </c>
      <c r="C9" s="17">
        <f>1000/'Rotation B - T1'!C9</f>
        <v>0.6839290355232741</v>
      </c>
      <c r="D9" s="5">
        <v>3269</v>
      </c>
      <c r="E9" s="6">
        <v>34130.2</v>
      </c>
      <c r="F9" s="16">
        <f t="shared" si="0"/>
        <v>0.8604780431869478</v>
      </c>
      <c r="G9" s="17">
        <f t="shared" si="1"/>
        <v>-0.3530980153273473</v>
      </c>
      <c r="H9" s="9">
        <f t="shared" si="2"/>
        <v>759.6099999999999</v>
      </c>
      <c r="I9" s="14">
        <v>1.3164650281065284</v>
      </c>
      <c r="L9">
        <v>7</v>
      </c>
      <c r="M9" s="16">
        <f>1000/'Rotation B - T1'!M9</f>
        <v>1.0323539735304441</v>
      </c>
      <c r="N9" s="17">
        <f>1000/'Rotation B - T1'!N9</f>
        <v>0.6836718648517457</v>
      </c>
      <c r="O9" s="5">
        <v>3523.91</v>
      </c>
      <c r="P9" s="6">
        <v>36557.3</v>
      </c>
      <c r="Q9" s="16">
        <f t="shared" si="3"/>
        <v>0.8580129191910949</v>
      </c>
      <c r="R9" s="17">
        <f t="shared" si="4"/>
        <v>-0.3486821086786984</v>
      </c>
    </row>
    <row r="10" spans="1:18" ht="15">
      <c r="A10">
        <v>8</v>
      </c>
      <c r="B10" s="16">
        <f>1000/'Rotation B - T1'!B10</f>
        <v>2.98280413416653</v>
      </c>
      <c r="C10" s="17">
        <f>1000/'Rotation B - T1'!C10</f>
        <v>1.2130563683033222</v>
      </c>
      <c r="D10" s="5">
        <v>2807.69</v>
      </c>
      <c r="E10" s="6">
        <v>26088.7</v>
      </c>
      <c r="F10" s="16">
        <f t="shared" si="0"/>
        <v>2.097930251234926</v>
      </c>
      <c r="G10" s="17">
        <f t="shared" si="1"/>
        <v>-1.769747765863208</v>
      </c>
      <c r="H10" s="9">
        <f t="shared" si="2"/>
        <v>297.52</v>
      </c>
      <c r="I10" s="14">
        <v>3.3611185802635117</v>
      </c>
      <c r="L10">
        <v>8</v>
      </c>
      <c r="M10" s="16">
        <f>1000/'Rotation B - T1'!M10</f>
        <v>2.9813634967816185</v>
      </c>
      <c r="N10" s="17">
        <f>1000/'Rotation B - T1'!N10</f>
        <v>1.213352213093769</v>
      </c>
      <c r="O10" s="5">
        <v>3199.24</v>
      </c>
      <c r="P10" s="6">
        <v>34190.1</v>
      </c>
      <c r="Q10" s="16">
        <f t="shared" si="3"/>
        <v>2.0973578549376937</v>
      </c>
      <c r="R10" s="17">
        <f t="shared" si="4"/>
        <v>-1.7680112836878494</v>
      </c>
    </row>
    <row r="11" spans="1:18" ht="15">
      <c r="A11">
        <v>9</v>
      </c>
      <c r="B11" s="18">
        <f>1000/'Rotation B - T1'!B11</f>
        <v>2.3523710724224483</v>
      </c>
      <c r="C11" s="19">
        <f>1000/'Rotation B - T1'!C11</f>
        <v>1.2361031107770886</v>
      </c>
      <c r="D11" s="7">
        <v>2855.73</v>
      </c>
      <c r="E11" s="8">
        <v>39405.9</v>
      </c>
      <c r="F11" s="18">
        <f t="shared" si="0"/>
        <v>1.7942370915997685</v>
      </c>
      <c r="G11" s="19">
        <f t="shared" si="1"/>
        <v>-1.1162679616453597</v>
      </c>
      <c r="L11">
        <v>9</v>
      </c>
      <c r="M11" s="18">
        <f>1000/'Rotation B - T1'!M11</f>
        <v>2.350612687196918</v>
      </c>
      <c r="N11" s="19">
        <f>1000/'Rotation B - T1'!N11</f>
        <v>1.2361871537903353</v>
      </c>
      <c r="O11" s="7">
        <v>3668.59</v>
      </c>
      <c r="P11" s="8">
        <v>41059.9</v>
      </c>
      <c r="Q11" s="18">
        <f t="shared" si="3"/>
        <v>1.7933999204936266</v>
      </c>
      <c r="R11" s="19">
        <f t="shared" si="4"/>
        <v>-1.1144255334065827</v>
      </c>
    </row>
    <row r="12" spans="6:19" ht="15">
      <c r="F12" s="20">
        <f>AVERAGE(F3:F11)</f>
        <v>1.5691894923660223</v>
      </c>
      <c r="G12" s="21">
        <f>STDEV(G3:G11)</f>
        <v>0.5929826072907284</v>
      </c>
      <c r="H12" t="s">
        <v>13</v>
      </c>
      <c r="Q12" s="20">
        <f>AVERAGE(Q3:Q11)</f>
        <v>1.5679549079222201</v>
      </c>
      <c r="R12" s="21">
        <f>STDEV(R3:R11)</f>
        <v>0.5936621961419782</v>
      </c>
      <c r="S12" t="s">
        <v>13</v>
      </c>
    </row>
    <row r="13" spans="5:19" ht="15">
      <c r="E13" s="15" t="s">
        <v>14</v>
      </c>
      <c r="F13" s="22">
        <f>G13/F12*100</f>
        <v>74.06663860190616</v>
      </c>
      <c r="G13" s="23">
        <f>1.96*G12</f>
        <v>1.1622459102898277</v>
      </c>
      <c r="H13" t="s">
        <v>12</v>
      </c>
      <c r="P13" s="15" t="s">
        <v>14</v>
      </c>
      <c r="Q13" s="22">
        <f>R13/Q12*100</f>
        <v>74.20990862423434</v>
      </c>
      <c r="R13" s="23">
        <f>1.96*R12</f>
        <v>1.1635779044382772</v>
      </c>
      <c r="S13" t="s">
        <v>12</v>
      </c>
    </row>
    <row r="36" spans="2:8" ht="15">
      <c r="B36" s="1" t="s">
        <v>0</v>
      </c>
      <c r="C36" s="28" t="s">
        <v>19</v>
      </c>
      <c r="H36" s="2"/>
    </row>
    <row r="37" spans="1:8" ht="15">
      <c r="A37" t="s">
        <v>2</v>
      </c>
      <c r="B37" s="3" t="s">
        <v>15</v>
      </c>
      <c r="C37" s="4" t="s">
        <v>16</v>
      </c>
      <c r="D37" s="3" t="s">
        <v>6</v>
      </c>
      <c r="E37" s="4" t="s">
        <v>4</v>
      </c>
      <c r="F37" s="3" t="s">
        <v>17</v>
      </c>
      <c r="G37" s="4" t="s">
        <v>18</v>
      </c>
      <c r="H37" s="2"/>
    </row>
    <row r="38" spans="1:8" ht="15">
      <c r="A38">
        <v>1</v>
      </c>
      <c r="B38" s="16">
        <f>1000/'Rotation B - T1'!B38</f>
        <v>1.428140946086251</v>
      </c>
      <c r="C38" s="31">
        <f>1000/'Rotation B - T1'!C38</f>
        <v>1.1614401858304297</v>
      </c>
      <c r="D38" s="5">
        <v>2586.46</v>
      </c>
      <c r="E38" s="6">
        <v>42010</v>
      </c>
      <c r="F38" s="16">
        <f aca="true" t="shared" si="5" ref="F38:F46">AVERAGE(B38:C38)</f>
        <v>1.2947905659583405</v>
      </c>
      <c r="G38" s="17">
        <f aca="true" t="shared" si="6" ref="G38:G46">C38-B38</f>
        <v>-0.26670076025582135</v>
      </c>
      <c r="H38" s="9"/>
    </row>
    <row r="39" spans="1:8" ht="15">
      <c r="A39">
        <v>2</v>
      </c>
      <c r="B39" s="16">
        <f>1000/'Rotation B - T1'!B39</f>
        <v>3.114634108358121</v>
      </c>
      <c r="C39" s="31">
        <f>1000/'Rotation B - T1'!C39</f>
        <v>1.5552099533437014</v>
      </c>
      <c r="D39" s="5">
        <v>2417.75</v>
      </c>
      <c r="E39" s="6">
        <v>28768.1</v>
      </c>
      <c r="F39" s="16">
        <f t="shared" si="5"/>
        <v>2.334922030850911</v>
      </c>
      <c r="G39" s="17">
        <f t="shared" si="6"/>
        <v>-1.5594241550144194</v>
      </c>
      <c r="H39" s="9"/>
    </row>
    <row r="40" spans="1:8" ht="15">
      <c r="A40">
        <v>3</v>
      </c>
      <c r="B40" s="16">
        <f>1000/'Rotation B - T1'!B40</f>
        <v>2.033855559645865</v>
      </c>
      <c r="C40" s="31">
        <f>1000/'Rotation B - T1'!C40</f>
        <v>1.834862385321101</v>
      </c>
      <c r="D40" s="5">
        <v>2891.5</v>
      </c>
      <c r="E40" s="6">
        <v>31769.4</v>
      </c>
      <c r="F40" s="16">
        <f t="shared" si="5"/>
        <v>1.934358972483483</v>
      </c>
      <c r="G40" s="17">
        <f t="shared" si="6"/>
        <v>-0.19899317432476415</v>
      </c>
      <c r="H40" s="9"/>
    </row>
    <row r="41" spans="1:8" ht="15">
      <c r="A41">
        <v>4</v>
      </c>
      <c r="B41" s="16">
        <f>1000/'Rotation B - T1'!B41</f>
        <v>1.019855568054452</v>
      </c>
      <c r="C41" s="31">
        <f>1000/'Rotation B - T1'!C41</f>
        <v>0.9041591320072333</v>
      </c>
      <c r="D41" s="5">
        <v>2305.06</v>
      </c>
      <c r="E41" s="6">
        <v>25801.4</v>
      </c>
      <c r="F41" s="16">
        <f t="shared" si="5"/>
        <v>0.9620073500308427</v>
      </c>
      <c r="G41" s="17">
        <f t="shared" si="6"/>
        <v>-0.1156964360472188</v>
      </c>
      <c r="H41" s="9"/>
    </row>
    <row r="42" spans="1:8" ht="15">
      <c r="A42">
        <v>5</v>
      </c>
      <c r="B42" s="16">
        <f>1000/'Rotation B - T1'!B42</f>
        <v>2.3049653563706936</v>
      </c>
      <c r="C42" s="31">
        <f>1000/'Rotation B - T1'!C42</f>
        <v>1.5360983102918586</v>
      </c>
      <c r="D42" s="5">
        <v>2689.09</v>
      </c>
      <c r="E42" s="6">
        <v>41854.1</v>
      </c>
      <c r="F42" s="16">
        <f t="shared" si="5"/>
        <v>1.920531833331276</v>
      </c>
      <c r="G42" s="17">
        <f t="shared" si="6"/>
        <v>-0.7688670460788349</v>
      </c>
      <c r="H42" s="9"/>
    </row>
    <row r="43" spans="1:8" ht="15">
      <c r="A43">
        <v>6</v>
      </c>
      <c r="B43" s="16">
        <f>1000/'Rotation B - T1'!B43</f>
        <v>1.750464310658402</v>
      </c>
      <c r="C43" s="31">
        <f>1000/'Rotation B - T1'!C43</f>
        <v>1.0626992561105206</v>
      </c>
      <c r="D43" s="5">
        <v>2550.01</v>
      </c>
      <c r="E43" s="6">
        <v>30910.7</v>
      </c>
      <c r="F43" s="16">
        <f t="shared" si="5"/>
        <v>1.4065817833844614</v>
      </c>
      <c r="G43" s="17">
        <f t="shared" si="6"/>
        <v>-0.6877650545478813</v>
      </c>
      <c r="H43" s="9"/>
    </row>
    <row r="44" spans="1:8" ht="15">
      <c r="A44">
        <v>7</v>
      </c>
      <c r="B44" s="16">
        <f>1000/'Rotation B - T1'!B44</f>
        <v>1.0370270508506214</v>
      </c>
      <c r="C44" s="31">
        <f>1000/'Rotation B - T1'!C44</f>
        <v>0.7468259895444361</v>
      </c>
      <c r="D44" s="5">
        <v>3269</v>
      </c>
      <c r="E44" s="6">
        <v>34130.2</v>
      </c>
      <c r="F44" s="16">
        <f t="shared" si="5"/>
        <v>0.8919265201975288</v>
      </c>
      <c r="G44" s="17">
        <f t="shared" si="6"/>
        <v>-0.2902010613061853</v>
      </c>
      <c r="H44" s="9"/>
    </row>
    <row r="45" spans="1:8" ht="15">
      <c r="A45">
        <v>8</v>
      </c>
      <c r="B45" s="16">
        <f>1000/'Rotation B - T1'!B45</f>
        <v>2.98280413416653</v>
      </c>
      <c r="C45" s="31">
        <f>1000/'Rotation B - T1'!C45</f>
        <v>1.3774104683195592</v>
      </c>
      <c r="D45" s="5">
        <v>2807.69</v>
      </c>
      <c r="E45" s="6">
        <v>26088.7</v>
      </c>
      <c r="F45" s="16">
        <f t="shared" si="5"/>
        <v>2.1801073012430447</v>
      </c>
      <c r="G45" s="17">
        <f t="shared" si="6"/>
        <v>-1.605393665846971</v>
      </c>
      <c r="H45" s="9"/>
    </row>
    <row r="46" spans="1:7" ht="15">
      <c r="A46">
        <v>9</v>
      </c>
      <c r="B46" s="18">
        <f>1000/'Rotation B - T1'!B46</f>
        <v>2.3523710724224483</v>
      </c>
      <c r="C46" s="32">
        <f>1000/'Rotation B - T1'!C46</f>
        <v>1.3966480446927374</v>
      </c>
      <c r="D46" s="7">
        <v>2855.73</v>
      </c>
      <c r="E46" s="8">
        <v>39405.9</v>
      </c>
      <c r="F46" s="18">
        <f t="shared" si="5"/>
        <v>1.8745095585575928</v>
      </c>
      <c r="G46" s="19">
        <f t="shared" si="6"/>
        <v>-0.9557230277297109</v>
      </c>
    </row>
    <row r="47" spans="6:8" ht="15">
      <c r="F47" s="20">
        <f>AVERAGE(F38:F46)</f>
        <v>1.6444151017819422</v>
      </c>
      <c r="G47" s="21">
        <f>STDEV(G38:G46)</f>
        <v>0.5672606447226582</v>
      </c>
      <c r="H47" t="s">
        <v>13</v>
      </c>
    </row>
    <row r="48" spans="5:8" ht="15">
      <c r="E48" s="15" t="s">
        <v>14</v>
      </c>
      <c r="F48" s="22">
        <f>G48/F47*100</f>
        <v>67.61254274857934</v>
      </c>
      <c r="G48" s="23">
        <f>1.96*G47</f>
        <v>1.11183086365641</v>
      </c>
      <c r="H48" t="s">
        <v>12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UTMDACC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F Jackson</dc:creator>
  <cp:keywords/>
  <dc:description/>
  <cp:lastModifiedBy>Edward F Jackson</cp:lastModifiedBy>
  <cp:lastPrinted>2009-09-14T21:39:14Z</cp:lastPrinted>
  <dcterms:created xsi:type="dcterms:W3CDTF">2009-09-02T14:02:14Z</dcterms:created>
  <dcterms:modified xsi:type="dcterms:W3CDTF">2009-09-15T14:26:15Z</dcterms:modified>
  <cp:category/>
  <cp:version/>
  <cp:contentType/>
  <cp:contentStatus/>
</cp:coreProperties>
</file>